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net plann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0E7FF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2" fillId="4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5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Subnet Quick-Planner (free sample from AxiomBlueprint)</t>
        </is>
      </c>
    </row>
    <row r="2">
      <c r="A2" t="inlineStr">
        <is>
          <t>Yellow cells are inputs. Blue cells are formulas you can click and read. No macros. Planning aid only; check against your own design.</t>
        </is>
      </c>
    </row>
    <row r="4">
      <c r="A4" t="inlineStr">
        <is>
          <t>IPv4 address (four numbers 0 to 255)</t>
        </is>
      </c>
      <c r="B4" s="2" t="n">
        <v>192</v>
      </c>
      <c r="C4" s="2" t="n">
        <v>168</v>
      </c>
      <c r="D4" s="2" t="n">
        <v>1</v>
      </c>
      <c r="E4" s="2" t="n">
        <v>130</v>
      </c>
    </row>
    <row r="5">
      <c r="A5" t="inlineStr">
        <is>
          <t>Prefix length (/8 to /32)</t>
        </is>
      </c>
      <c r="B5" s="2" t="n">
        <v>26</v>
      </c>
    </row>
    <row r="6">
      <c r="A6" s="3" t="inlineStr">
        <is>
          <t>RESULTS</t>
        </is>
      </c>
    </row>
    <row r="7">
      <c r="A7" t="inlineStr">
        <is>
          <t>Address as a number</t>
        </is>
      </c>
      <c r="B7" s="4">
        <f>B4*16777216+C4*65536+D4*256+E4</f>
        <v/>
      </c>
    </row>
    <row r="8">
      <c r="A8" t="inlineStr">
        <is>
          <t>Block size (addresses)</t>
        </is>
      </c>
      <c r="B8" s="4">
        <f>2^(32-B5)</f>
        <v/>
      </c>
    </row>
    <row r="9">
      <c r="A9" t="inlineStr">
        <is>
          <t>Network address</t>
        </is>
      </c>
      <c r="B9" s="4">
        <f>INT(C9/16777216)&amp;"."&amp;MOD(INT(C9/65536),256)&amp;"."&amp;MOD(INT(C9/256),256)&amp;"."&amp;MOD(C9,256)</f>
        <v/>
      </c>
      <c r="C9">
        <f>INT(B7/B8)*B8</f>
        <v/>
      </c>
      <c r="D9" t="inlineStr">
        <is>
          <t>(column C holds the number behind each address; column B shows it in dotted form)</t>
        </is>
      </c>
    </row>
    <row r="10">
      <c r="A10" t="inlineStr">
        <is>
          <t>Broadcast address</t>
        </is>
      </c>
      <c r="B10" s="4">
        <f>INT(C10/16777216)&amp;"."&amp;MOD(INT(C10/65536),256)&amp;"."&amp;MOD(INT(C10/256),256)&amp;"."&amp;MOD(C10,256)</f>
        <v/>
      </c>
      <c r="C10">
        <f>C9+B8-1</f>
        <v/>
      </c>
    </row>
    <row r="11">
      <c r="A11" t="inlineStr">
        <is>
          <t>Subnet mask</t>
        </is>
      </c>
      <c r="B11" s="4">
        <f>INT(C11/16777216)&amp;"."&amp;MOD(INT(C11/65536),256)&amp;"."&amp;MOD(INT(C11/256),256)&amp;"."&amp;MOD(C11,256)</f>
        <v/>
      </c>
      <c r="C11">
        <f>2^32-B8</f>
        <v/>
      </c>
    </row>
    <row r="12">
      <c r="A12" t="inlineStr">
        <is>
          <t>Wildcard mask</t>
        </is>
      </c>
      <c r="B12" s="4">
        <f>INT(C12/16777216)&amp;"."&amp;MOD(INT(C12/65536),256)&amp;"."&amp;MOD(INT(C12/256),256)&amp;"."&amp;MOD(C12,256)</f>
        <v/>
      </c>
      <c r="C12">
        <f>B8-1</f>
        <v/>
      </c>
    </row>
    <row r="13">
      <c r="A13" t="inlineStr">
        <is>
          <t>First usable host</t>
        </is>
      </c>
      <c r="B13" s="4">
        <f>INT(C13/16777216)&amp;"."&amp;MOD(INT(C13/65536),256)&amp;"."&amp;MOD(INT(C13/256),256)&amp;"."&amp;MOD(C13,256)</f>
        <v/>
      </c>
      <c r="C13">
        <f>IF(B5&gt;=31,C9,C9+1)</f>
        <v/>
      </c>
    </row>
    <row r="14">
      <c r="A14" t="inlineStr">
        <is>
          <t>Last usable host</t>
        </is>
      </c>
      <c r="B14" s="4">
        <f>INT(C14/16777216)&amp;"."&amp;MOD(INT(C14/65536),256)&amp;"."&amp;MOD(INT(C14/256),256)&amp;"."&amp;MOD(C14,256)</f>
        <v/>
      </c>
      <c r="C14">
        <f>IF(B5&gt;=31,C10,C10-1)</f>
        <v/>
      </c>
    </row>
    <row r="15">
      <c r="A15" t="inlineStr">
        <is>
          <t>Usable hosts</t>
        </is>
      </c>
      <c r="B15" s="4">
        <f>IF(B5&gt;=31,B8,B8-2)</f>
        <v/>
      </c>
    </row>
    <row r="18">
      <c r="A18" s="3" t="inlineStr">
        <is>
          <t>SPLIT THE NETWORK INTO EQUAL SUBNETS</t>
        </is>
      </c>
    </row>
    <row r="19">
      <c r="A19" t="inlineStr">
        <is>
          <t>How many equal subnets (1, 2, 4, 8, 16)</t>
        </is>
      </c>
      <c r="B19" s="2" t="n">
        <v>4</v>
      </c>
    </row>
    <row r="20">
      <c r="A20" t="inlineStr">
        <is>
          <t>New prefix length</t>
        </is>
      </c>
      <c r="B20" s="4">
        <f>B5+LOG(B19,2)</f>
        <v/>
      </c>
    </row>
    <row r="21">
      <c r="A21" t="inlineStr">
        <is>
          <t>Addresses per subnet</t>
        </is>
      </c>
      <c r="B21" s="4">
        <f>B8/B19</f>
        <v/>
      </c>
    </row>
    <row r="23">
      <c r="A23" s="5" t="inlineStr">
        <is>
          <t>Subnet #</t>
        </is>
      </c>
      <c r="B23" s="5" t="inlineStr">
        <is>
          <t>Network</t>
        </is>
      </c>
      <c r="C23" s="5" t="inlineStr">
        <is>
          <t>Broadcast</t>
        </is>
      </c>
      <c r="D23" s="5" t="inlineStr">
        <is>
          <t>Usable hosts</t>
        </is>
      </c>
      <c r="E23" t="inlineStr">
        <is>
          <t>(helper: network number)</t>
        </is>
      </c>
      <c r="F23" t="inlineStr">
        <is>
          <t>(helper: broadcast number)</t>
        </is>
      </c>
    </row>
    <row r="24">
      <c r="A24" t="n">
        <v>1</v>
      </c>
      <c r="B24" s="4">
        <f>IF(E24="","",INT(E24/16777216)&amp;"."&amp;MOD(INT(E24/65536),256)&amp;"."&amp;MOD(INT(E24/256),256)&amp;"."&amp;MOD(E24,256))</f>
        <v/>
      </c>
      <c r="C24" s="4">
        <f>IF(F24="","",INT(F24/16777216)&amp;"."&amp;MOD(INT(F24/65536),256)&amp;"."&amp;MOD(INT(F24/256),256)&amp;"."&amp;MOD(F24,256))</f>
        <v/>
      </c>
      <c r="D24" s="4">
        <f>IF(E24="","",IF($B$20&gt;=31,$B$21,$B$21-2))</f>
        <v/>
      </c>
      <c r="E24">
        <f>IF(A24&lt;=$B$19,$C$9+(A24-1)*$B$21,"")</f>
        <v/>
      </c>
      <c r="F24">
        <f>IF(E24="","",E24+$B$21-1)</f>
        <v/>
      </c>
    </row>
    <row r="25">
      <c r="A25" t="n">
        <v>2</v>
      </c>
      <c r="B25" s="4">
        <f>IF(E25="","",INT(E25/16777216)&amp;"."&amp;MOD(INT(E25/65536),256)&amp;"."&amp;MOD(INT(E25/256),256)&amp;"."&amp;MOD(E25,256))</f>
        <v/>
      </c>
      <c r="C25" s="4">
        <f>IF(F25="","",INT(F25/16777216)&amp;"."&amp;MOD(INT(F25/65536),256)&amp;"."&amp;MOD(INT(F25/256),256)&amp;"."&amp;MOD(F25,256))</f>
        <v/>
      </c>
      <c r="D25" s="4">
        <f>IF(E25="","",IF($B$20&gt;=31,$B$21,$B$21-2))</f>
        <v/>
      </c>
      <c r="E25">
        <f>IF(A25&lt;=$B$19,$C$9+(A25-1)*$B$21,"")</f>
        <v/>
      </c>
      <c r="F25">
        <f>IF(E25="","",E25+$B$21-1)</f>
        <v/>
      </c>
    </row>
    <row r="26">
      <c r="A26" t="n">
        <v>3</v>
      </c>
      <c r="B26" s="4">
        <f>IF(E26="","",INT(E26/16777216)&amp;"."&amp;MOD(INT(E26/65536),256)&amp;"."&amp;MOD(INT(E26/256),256)&amp;"."&amp;MOD(E26,256))</f>
        <v/>
      </c>
      <c r="C26" s="4">
        <f>IF(F26="","",INT(F26/16777216)&amp;"."&amp;MOD(INT(F26/65536),256)&amp;"."&amp;MOD(INT(F26/256),256)&amp;"."&amp;MOD(F26,256))</f>
        <v/>
      </c>
      <c r="D26" s="4">
        <f>IF(E26="","",IF($B$20&gt;=31,$B$21,$B$21-2))</f>
        <v/>
      </c>
      <c r="E26">
        <f>IF(A26&lt;=$B$19,$C$9+(A26-1)*$B$21,"")</f>
        <v/>
      </c>
      <c r="F26">
        <f>IF(E26="","",E26+$B$21-1)</f>
        <v/>
      </c>
    </row>
    <row r="27">
      <c r="A27" t="n">
        <v>4</v>
      </c>
      <c r="B27" s="4">
        <f>IF(E27="","",INT(E27/16777216)&amp;"."&amp;MOD(INT(E27/65536),256)&amp;"."&amp;MOD(INT(E27/256),256)&amp;"."&amp;MOD(E27,256))</f>
        <v/>
      </c>
      <c r="C27" s="4">
        <f>IF(F27="","",INT(F27/16777216)&amp;"."&amp;MOD(INT(F27/65536),256)&amp;"."&amp;MOD(INT(F27/256),256)&amp;"."&amp;MOD(F27,256))</f>
        <v/>
      </c>
      <c r="D27" s="4">
        <f>IF(E27="","",IF($B$20&gt;=31,$B$21,$B$21-2))</f>
        <v/>
      </c>
      <c r="E27">
        <f>IF(A27&lt;=$B$19,$C$9+(A27-1)*$B$21,"")</f>
        <v/>
      </c>
      <c r="F27">
        <f>IF(E27="","",E27+$B$21-1)</f>
        <v/>
      </c>
    </row>
    <row r="28">
      <c r="A28" t="n">
        <v>5</v>
      </c>
      <c r="B28" s="4">
        <f>IF(E28="","",INT(E28/16777216)&amp;"."&amp;MOD(INT(E28/65536),256)&amp;"."&amp;MOD(INT(E28/256),256)&amp;"."&amp;MOD(E28,256))</f>
        <v/>
      </c>
      <c r="C28" s="4">
        <f>IF(F28="","",INT(F28/16777216)&amp;"."&amp;MOD(INT(F28/65536),256)&amp;"."&amp;MOD(INT(F28/256),256)&amp;"."&amp;MOD(F28,256))</f>
        <v/>
      </c>
      <c r="D28" s="4">
        <f>IF(E28="","",IF($B$20&gt;=31,$B$21,$B$21-2))</f>
        <v/>
      </c>
      <c r="E28">
        <f>IF(A28&lt;=$B$19,$C$9+(A28-1)*$B$21,"")</f>
        <v/>
      </c>
      <c r="F28">
        <f>IF(E28="","",E28+$B$21-1)</f>
        <v/>
      </c>
    </row>
    <row r="29">
      <c r="A29" t="n">
        <v>6</v>
      </c>
      <c r="B29" s="4">
        <f>IF(E29="","",INT(E29/16777216)&amp;"."&amp;MOD(INT(E29/65536),256)&amp;"."&amp;MOD(INT(E29/256),256)&amp;"."&amp;MOD(E29,256))</f>
        <v/>
      </c>
      <c r="C29" s="4">
        <f>IF(F29="","",INT(F29/16777216)&amp;"."&amp;MOD(INT(F29/65536),256)&amp;"."&amp;MOD(INT(F29/256),256)&amp;"."&amp;MOD(F29,256))</f>
        <v/>
      </c>
      <c r="D29" s="4">
        <f>IF(E29="","",IF($B$20&gt;=31,$B$21,$B$21-2))</f>
        <v/>
      </c>
      <c r="E29">
        <f>IF(A29&lt;=$B$19,$C$9+(A29-1)*$B$21,"")</f>
        <v/>
      </c>
      <c r="F29">
        <f>IF(E29="","",E29+$B$21-1)</f>
        <v/>
      </c>
    </row>
    <row r="30">
      <c r="A30" t="n">
        <v>7</v>
      </c>
      <c r="B30" s="4">
        <f>IF(E30="","",INT(E30/16777216)&amp;"."&amp;MOD(INT(E30/65536),256)&amp;"."&amp;MOD(INT(E30/256),256)&amp;"."&amp;MOD(E30,256))</f>
        <v/>
      </c>
      <c r="C30" s="4">
        <f>IF(F30="","",INT(F30/16777216)&amp;"."&amp;MOD(INT(F30/65536),256)&amp;"."&amp;MOD(INT(F30/256),256)&amp;"."&amp;MOD(F30,256))</f>
        <v/>
      </c>
      <c r="D30" s="4">
        <f>IF(E30="","",IF($B$20&gt;=31,$B$21,$B$21-2))</f>
        <v/>
      </c>
      <c r="E30">
        <f>IF(A30&lt;=$B$19,$C$9+(A30-1)*$B$21,"")</f>
        <v/>
      </c>
      <c r="F30">
        <f>IF(E30="","",E30+$B$21-1)</f>
        <v/>
      </c>
    </row>
    <row r="31">
      <c r="A31" t="n">
        <v>8</v>
      </c>
      <c r="B31" s="4">
        <f>IF(E31="","",INT(E31/16777216)&amp;"."&amp;MOD(INT(E31/65536),256)&amp;"."&amp;MOD(INT(E31/256),256)&amp;"."&amp;MOD(E31,256))</f>
        <v/>
      </c>
      <c r="C31" s="4">
        <f>IF(F31="","",INT(F31/16777216)&amp;"."&amp;MOD(INT(F31/65536),256)&amp;"."&amp;MOD(INT(F31/256),256)&amp;"."&amp;MOD(F31,256))</f>
        <v/>
      </c>
      <c r="D31" s="4">
        <f>IF(E31="","",IF($B$20&gt;=31,$B$21,$B$21-2))</f>
        <v/>
      </c>
      <c r="E31">
        <f>IF(A31&lt;=$B$19,$C$9+(A31-1)*$B$21,"")</f>
        <v/>
      </c>
      <c r="F31">
        <f>IF(E31="","",E31+$B$21-1)</f>
        <v/>
      </c>
    </row>
    <row r="32">
      <c r="A32" t="n">
        <v>9</v>
      </c>
      <c r="B32" s="4">
        <f>IF(E32="","",INT(E32/16777216)&amp;"."&amp;MOD(INT(E32/65536),256)&amp;"."&amp;MOD(INT(E32/256),256)&amp;"."&amp;MOD(E32,256))</f>
        <v/>
      </c>
      <c r="C32" s="4">
        <f>IF(F32="","",INT(F32/16777216)&amp;"."&amp;MOD(INT(F32/65536),256)&amp;"."&amp;MOD(INT(F32/256),256)&amp;"."&amp;MOD(F32,256))</f>
        <v/>
      </c>
      <c r="D32" s="4">
        <f>IF(E32="","",IF($B$20&gt;=31,$B$21,$B$21-2))</f>
        <v/>
      </c>
      <c r="E32">
        <f>IF(A32&lt;=$B$19,$C$9+(A32-1)*$B$21,"")</f>
        <v/>
      </c>
      <c r="F32">
        <f>IF(E32="","",E32+$B$21-1)</f>
        <v/>
      </c>
    </row>
    <row r="33">
      <c r="A33" t="n">
        <v>10</v>
      </c>
      <c r="B33" s="4">
        <f>IF(E33="","",INT(E33/16777216)&amp;"."&amp;MOD(INT(E33/65536),256)&amp;"."&amp;MOD(INT(E33/256),256)&amp;"."&amp;MOD(E33,256))</f>
        <v/>
      </c>
      <c r="C33" s="4">
        <f>IF(F33="","",INT(F33/16777216)&amp;"."&amp;MOD(INT(F33/65536),256)&amp;"."&amp;MOD(INT(F33/256),256)&amp;"."&amp;MOD(F33,256))</f>
        <v/>
      </c>
      <c r="D33" s="4">
        <f>IF(E33="","",IF($B$20&gt;=31,$B$21,$B$21-2))</f>
        <v/>
      </c>
      <c r="E33">
        <f>IF(A33&lt;=$B$19,$C$9+(A33-1)*$B$21,"")</f>
        <v/>
      </c>
      <c r="F33">
        <f>IF(E33="","",E33+$B$21-1)</f>
        <v/>
      </c>
    </row>
    <row r="34">
      <c r="A34" t="n">
        <v>11</v>
      </c>
      <c r="B34" s="4">
        <f>IF(E34="","",INT(E34/16777216)&amp;"."&amp;MOD(INT(E34/65536),256)&amp;"."&amp;MOD(INT(E34/256),256)&amp;"."&amp;MOD(E34,256))</f>
        <v/>
      </c>
      <c r="C34" s="4">
        <f>IF(F34="","",INT(F34/16777216)&amp;"."&amp;MOD(INT(F34/65536),256)&amp;"."&amp;MOD(INT(F34/256),256)&amp;"."&amp;MOD(F34,256))</f>
        <v/>
      </c>
      <c r="D34" s="4">
        <f>IF(E34="","",IF($B$20&gt;=31,$B$21,$B$21-2))</f>
        <v/>
      </c>
      <c r="E34">
        <f>IF(A34&lt;=$B$19,$C$9+(A34-1)*$B$21,"")</f>
        <v/>
      </c>
      <c r="F34">
        <f>IF(E34="","",E34+$B$21-1)</f>
        <v/>
      </c>
    </row>
    <row r="35">
      <c r="A35" t="n">
        <v>12</v>
      </c>
      <c r="B35" s="4">
        <f>IF(E35="","",INT(E35/16777216)&amp;"."&amp;MOD(INT(E35/65536),256)&amp;"."&amp;MOD(INT(E35/256),256)&amp;"."&amp;MOD(E35,256))</f>
        <v/>
      </c>
      <c r="C35" s="4">
        <f>IF(F35="","",INT(F35/16777216)&amp;"."&amp;MOD(INT(F35/65536),256)&amp;"."&amp;MOD(INT(F35/256),256)&amp;"."&amp;MOD(F35,256))</f>
        <v/>
      </c>
      <c r="D35" s="4">
        <f>IF(E35="","",IF($B$20&gt;=31,$B$21,$B$21-2))</f>
        <v/>
      </c>
      <c r="E35">
        <f>IF(A35&lt;=$B$19,$C$9+(A35-1)*$B$21,"")</f>
        <v/>
      </c>
      <c r="F35">
        <f>IF(E35="","",E35+$B$21-1)</f>
        <v/>
      </c>
    </row>
    <row r="36">
      <c r="A36" t="n">
        <v>13</v>
      </c>
      <c r="B36" s="4">
        <f>IF(E36="","",INT(E36/16777216)&amp;"."&amp;MOD(INT(E36/65536),256)&amp;"."&amp;MOD(INT(E36/256),256)&amp;"."&amp;MOD(E36,256))</f>
        <v/>
      </c>
      <c r="C36" s="4">
        <f>IF(F36="","",INT(F36/16777216)&amp;"."&amp;MOD(INT(F36/65536),256)&amp;"."&amp;MOD(INT(F36/256),256)&amp;"."&amp;MOD(F36,256))</f>
        <v/>
      </c>
      <c r="D36" s="4">
        <f>IF(E36="","",IF($B$20&gt;=31,$B$21,$B$21-2))</f>
        <v/>
      </c>
      <c r="E36">
        <f>IF(A36&lt;=$B$19,$C$9+(A36-1)*$B$21,"")</f>
        <v/>
      </c>
      <c r="F36">
        <f>IF(E36="","",E36+$B$21-1)</f>
        <v/>
      </c>
    </row>
    <row r="37">
      <c r="A37" t="n">
        <v>14</v>
      </c>
      <c r="B37" s="4">
        <f>IF(E37="","",INT(E37/16777216)&amp;"."&amp;MOD(INT(E37/65536),256)&amp;"."&amp;MOD(INT(E37/256),256)&amp;"."&amp;MOD(E37,256))</f>
        <v/>
      </c>
      <c r="C37" s="4">
        <f>IF(F37="","",INT(F37/16777216)&amp;"."&amp;MOD(INT(F37/65536),256)&amp;"."&amp;MOD(INT(F37/256),256)&amp;"."&amp;MOD(F37,256))</f>
        <v/>
      </c>
      <c r="D37" s="4">
        <f>IF(E37="","",IF($B$20&gt;=31,$B$21,$B$21-2))</f>
        <v/>
      </c>
      <c r="E37">
        <f>IF(A37&lt;=$B$19,$C$9+(A37-1)*$B$21,"")</f>
        <v/>
      </c>
      <c r="F37">
        <f>IF(E37="","",E37+$B$21-1)</f>
        <v/>
      </c>
    </row>
    <row r="38">
      <c r="A38" t="n">
        <v>15</v>
      </c>
      <c r="B38" s="4">
        <f>IF(E38="","",INT(E38/16777216)&amp;"."&amp;MOD(INT(E38/65536),256)&amp;"."&amp;MOD(INT(E38/256),256)&amp;"."&amp;MOD(E38,256))</f>
        <v/>
      </c>
      <c r="C38" s="4">
        <f>IF(F38="","",INT(F38/16777216)&amp;"."&amp;MOD(INT(F38/65536),256)&amp;"."&amp;MOD(INT(F38/256),256)&amp;"."&amp;MOD(F38,256))</f>
        <v/>
      </c>
      <c r="D38" s="4">
        <f>IF(E38="","",IF($B$20&gt;=31,$B$21,$B$21-2))</f>
        <v/>
      </c>
      <c r="E38">
        <f>IF(A38&lt;=$B$19,$C$9+(A38-1)*$B$21,"")</f>
        <v/>
      </c>
      <c r="F38">
        <f>IF(E38="","",E38+$B$21-1)</f>
        <v/>
      </c>
    </row>
    <row r="39">
      <c r="A39" t="n">
        <v>16</v>
      </c>
      <c r="B39" s="4">
        <f>IF(E39="","",INT(E39/16777216)&amp;"."&amp;MOD(INT(E39/65536),256)&amp;"."&amp;MOD(INT(E39/256),256)&amp;"."&amp;MOD(E39,256))</f>
        <v/>
      </c>
      <c r="C39" s="4">
        <f>IF(F39="","",INT(F39/16777216)&amp;"."&amp;MOD(INT(F39/65536),256)&amp;"."&amp;MOD(INT(F39/256),256)&amp;"."&amp;MOD(F39,256))</f>
        <v/>
      </c>
      <c r="D39" s="4">
        <f>IF(E39="","",IF($B$20&gt;=31,$B$21,$B$21-2))</f>
        <v/>
      </c>
      <c r="E39">
        <f>IF(A39&lt;=$B$19,$C$9+(A39-1)*$B$21,"")</f>
        <v/>
      </c>
      <c r="F39">
        <f>IF(E39="","",E39+$B$21-1)</f>
        <v/>
      </c>
    </row>
    <row r="42">
      <c r="A42" s="3" t="inlineStr">
        <is>
          <t>HOW BIG A SUBNET DO I NEED?</t>
        </is>
      </c>
    </row>
    <row r="43">
      <c r="A43" t="inlineStr">
        <is>
          <t>Hosts needed</t>
        </is>
      </c>
      <c r="B43" s="2" t="n">
        <v>50</v>
      </c>
    </row>
    <row r="44">
      <c r="A44" t="inlineStr">
        <is>
          <t>Smallest prefix that fits (with network and broadcast)</t>
        </is>
      </c>
      <c r="B44" s="4">
        <f>32-CEILING(LOG(B43+2,2),1)</f>
        <v/>
      </c>
    </row>
    <row r="45">
      <c r="A45" t="inlineStr">
        <is>
          <t>Addresses in that subnet</t>
        </is>
      </c>
      <c r="B45" s="4">
        <f>2^(32-B44)</f>
        <v/>
      </c>
    </row>
    <row r="46">
      <c r="A46" t="inlineStr">
        <is>
          <t>Usable hosts in that subnet</t>
        </is>
      </c>
      <c r="B46" s="4">
        <f>B45-2</f>
        <v/>
      </c>
    </row>
    <row r="49">
      <c r="A49" s="3" t="inlineStr">
        <is>
          <t>BUILT-IN CHECK (the sheet tests itself against a worked example)</t>
        </is>
      </c>
    </row>
    <row r="50">
      <c r="A50" t="inlineStr">
        <is>
          <t>Worked example: 192.168.1.130/26 should give network 192.168.1.128 and broadcast 192.168.1.191 and 62 usable hosts.</t>
        </is>
      </c>
    </row>
    <row r="51">
      <c r="A51" t="inlineStr">
        <is>
          <t>Expected from the example</t>
        </is>
      </c>
      <c r="B51" t="inlineStr">
        <is>
          <t>192.168.1.128</t>
        </is>
      </c>
      <c r="C51" t="inlineStr">
        <is>
          <t>192.168.1.191</t>
        </is>
      </c>
      <c r="D51" t="n">
        <v>62</v>
      </c>
    </row>
    <row r="52">
      <c r="A52" t="inlineStr">
        <is>
          <t>Same example calculated here</t>
        </is>
      </c>
      <c r="B52">
        <f>INT(C52/16777216)&amp;"."&amp;MOD(INT(C52/65536),256)&amp;"."&amp;MOD(INT(C52/256),256)&amp;"."&amp;MOD(C52,256)</f>
        <v/>
      </c>
      <c r="C52" s="6">
        <f>INT((192*16777216+168*65536+1*256+130)/2^6)*2^6</f>
        <v/>
      </c>
      <c r="F52">
        <f>C52+2^6-1</f>
        <v/>
      </c>
    </row>
    <row r="53">
      <c r="A53" t="inlineStr">
        <is>
          <t>(broadcast, dotted)</t>
        </is>
      </c>
      <c r="C53">
        <f>F52</f>
        <v/>
      </c>
    </row>
    <row r="54">
      <c r="A54" t="inlineStr">
        <is>
          <t>Broadcast from the worked example</t>
        </is>
      </c>
      <c r="C54">
        <f>INT(F52/16777216)&amp;"."&amp;MOD(INT(F52/65536),256)&amp;"."&amp;MOD(INT(F52/256),256)&amp;"."&amp;MOD(F52,256)</f>
        <v/>
      </c>
    </row>
    <row r="55">
      <c r="A55" t="inlineStr">
        <is>
          <t>Result</t>
        </is>
      </c>
      <c r="B55" s="4">
        <f>IF(AND(B52=B51,C54=C51,2^6-2=D51),"PASS","CHECK")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Subnet Quick-Planner: free sample</t>
        </is>
      </c>
    </row>
    <row r="2">
      <c r="A2" t="inlineStr"/>
    </row>
    <row r="3">
      <c r="A3" t="inlineStr">
        <is>
          <t>What it does: works out network, broadcast, masks and usable hosts for any IPv4 address and prefix, splits a network into equal subnets, and tells you how big a subnet a host count needs.</t>
        </is>
      </c>
    </row>
    <row r="4">
      <c r="A4" t="inlineStr">
        <is>
          <t>Everything is a visible formula in the cells; nothing is hidden, protected or scripted. Change only the yellow cells.</t>
        </is>
      </c>
    </row>
    <row r="5">
      <c r="A5" t="inlineStr">
        <is>
          <t>Limits: equal splits only (the paid IPv4 VLSM Subnet Planner allocates different sizes), IPv4 only, no overlap checking.</t>
        </is>
      </c>
    </row>
    <row r="6">
      <c r="A6" t="inlineStr">
        <is>
          <t>From AxiomBlueprint (axiomblueprintstore.com). Drafted with AI assistance; checked by recalculation and worked examples. Not network design or engineering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2026-10-22T17:03:00Z</dcterms:created>
  <dcterms:modified xmlns:dcterms="http://purl.org/dc/terms/" xmlns:xsi="http://www.w3.org/2001/XMLSchema-instance" xsi:type="dcterms:W3CDTF">2026-10-22T17:03:00Z</dcterms:modified>
</cp:coreProperties>
</file>